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30" windowHeight="4755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'BS'!$A$1:$G$63</definedName>
    <definedName name="_xlnm.Print_Area" localSheetId="3">'Cash Flow'!$A$1:$F$40</definedName>
    <definedName name="_xlnm.Print_Area" localSheetId="2">'Equity'!$A$1:$J$44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<sst xmlns="http://schemas.openxmlformats.org/spreadsheetml/2006/main" count="141" uniqueCount="109">
  <si>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</si>
  <si>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</si>
  <si>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</si>
  <si>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</si>
  <si>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</si>
  <si>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</si>
  <si>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</si>
  <si>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</si>
  <si>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</si>
  <si>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</si>
  <si>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</si>
  <si>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</si>
  <si>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</si>
  <si>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</si>
  <si>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</si>
  <si>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</si>
  <si>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</si>
  <si>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</si>
  <si>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</si>
  <si>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</si>
  <si>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</si>
  <si>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</si>
  <si>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</si>
  <si>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</si>
  <si>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</si>
  <si>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</si>
  <si>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</si>
  <si>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</si>
  <si>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</si>
  <si>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</si>
  <si>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</si>
  <si>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</si>
  <si>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</si>
  <si>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</si>
  <si>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</si>
  <si>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(restated)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</si>
  <si>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</si>
  <si>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</si>
  <si>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</si>
  <si>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</si>
  <si>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</si>
  <si>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</si>
  <si>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</si>
  <si>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</si>
  <si>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</si>
  <si>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</si>
  <si>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</si>
  <si>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</si>
  <si>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</si>
  <si>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</si>
  <si>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</si>
  <si>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</si>
  <si>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</si>
  <si>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</si>
  <si>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</si>
  <si>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</si>
  <si>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</si>
  <si>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At 1 January 2006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</si>
  <si>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</si>
  <si>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</si>
  <si>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</si>
  <si>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</si>
  <si>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</si>
  <si>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</si>
  <si>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</si>
  <si>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</si>
  <si>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</si>
  <si>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</si>
  <si>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</si>
  <si>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</si>
  <si>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</si>
  <si>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</si>
  <si>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</si>
  <si>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</si>
  <si>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</si>
  <si>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</si>
  <si>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</si>
  <si>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</si>
  <si>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 Report for the year ended 31 December 2006)</t>
  </si>
  <si>
    <t xml:space="preserve">Prepaid lease payments </t>
  </si>
  <si>
    <t>Intangible assets</t>
  </si>
  <si>
    <t>Other Investments</t>
  </si>
  <si>
    <t xml:space="preserve">  Financial Report for the year ended 31 December 2006)</t>
  </si>
  <si>
    <t>At 1 January 2007</t>
  </si>
  <si>
    <t>(The Condensed Consolidated Statement of Changes in Equity should be read in conjunction with the Annual Financial Report for the year ended 31 December 2006)</t>
  </si>
  <si>
    <t>Foreign exchange translation difference</t>
  </si>
  <si>
    <t>Net cash generated from operating activities</t>
  </si>
  <si>
    <t>Net cash used in financing activities</t>
  </si>
  <si>
    <t>Net decrease in cash and cash equivalents</t>
  </si>
  <si>
    <t xml:space="preserve">  Report for the year ended 31 December 2006)</t>
  </si>
  <si>
    <t>Acquisition of subsidiary</t>
  </si>
  <si>
    <t>Operating profit</t>
  </si>
  <si>
    <t>Profit before tax</t>
  </si>
  <si>
    <t>Net profit  for the period</t>
  </si>
  <si>
    <t>Net cash used in investing activities</t>
  </si>
  <si>
    <t>31 December 2006</t>
  </si>
  <si>
    <r>
      <t xml:space="preserve">for the </t>
    </r>
    <r>
      <rPr>
        <b/>
        <sz val="12"/>
        <rFont val="Arial"/>
        <family val="2"/>
      </rPr>
      <t>nine</t>
    </r>
    <r>
      <rPr>
        <b/>
        <sz val="12"/>
        <rFont val="Arial"/>
        <family val="2"/>
      </rPr>
      <t xml:space="preserve">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2007</t>
    </r>
  </si>
  <si>
    <r>
      <t>For the twelve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2007</t>
    </r>
  </si>
  <si>
    <t>31 December</t>
  </si>
  <si>
    <t>As at 31 December 2007</t>
  </si>
  <si>
    <t>31 December 2007</t>
  </si>
  <si>
    <t>For the twelve months ended 31 December 2007</t>
  </si>
  <si>
    <t>At 31 December 2006</t>
  </si>
  <si>
    <t xml:space="preserve">12 months ended 31 December 2007 </t>
  </si>
  <si>
    <t>At 31 December 2007</t>
  </si>
  <si>
    <t>Earnings</t>
  </si>
  <si>
    <t>Profit for the year</t>
  </si>
  <si>
    <t>Dividend to Shareholders</t>
  </si>
  <si>
    <t>Total recognised income and expense for the year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</si>
</sst>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;&quot;RM&quot;\-#,##0"/>
    <numFmt numFmtId="183" formatCode="&quot;RM&quot;#,##0;[Red]&quot;RM&quot;\-#,##0"/>
    <numFmt numFmtId="184" formatCode="&quot;RM&quot;#,##0.00;&quot;RM&quot;\-#,##0.00"/>
    <numFmt numFmtId="185" formatCode="&quot;RM&quot;#,##0.00;[Red]&quot;RM&quot;\-#,##0.00"/>
    <numFmt numFmtId="186" formatCode="_ &quot;RM&quot;* #,##0_ ;_ &quot;RM&quot;* \-#,##0_ ;_ &quot;RM&quot;* &quot;-&quot;_ ;_ @_ "/>
    <numFmt numFmtId="187" formatCode="_ * #,##0_ ;_ * \-#,##0_ ;_ * &quot;-&quot;_ ;_ @_ "/>
    <numFmt numFmtId="188" formatCode="_ &quot;RM&quot;* #,##0.00_ ;_ &quot;RM&quot;* \-#,##0.00_ ;_ &quot;RM&quot;* &quot;-&quot;??_ ;_ @_ "/>
    <numFmt numFmtId="189" formatCode="_ * #,##0.00_ ;_ * \-#,##0.00_ ;_ * &quot;-&quot;??_ ;_ @_ "/>
    <numFmt numFmtId="190" formatCode="#,##0\ &quot;£&quot;;\-#,##0\ &quot;£&quot;"/>
    <numFmt numFmtId="191" formatCode="#,##0\ &quot;£&quot;;[Red]\-#,##0\ &quot;£&quot;"/>
    <numFmt numFmtId="192" formatCode="#,##0.00\ &quot;£&quot;;\-#,##0.00\ &quot;£&quot;"/>
    <numFmt numFmtId="193" formatCode="#,##0.00\ &quot;£&quot;;[Red]\-#,##0.00\ &quot;£&quot;"/>
    <numFmt numFmtId="194" formatCode="_-* #,##0\ &quot;£&quot;_-;\-* #,##0\ &quot;£&quot;_-;_-* &quot;-&quot;\ &quot;£&quot;_-;_-@_-"/>
    <numFmt numFmtId="195" formatCode="_-* #,##0\ _£_-;\-* #,##0\ _£_-;_-* &quot;-&quot;\ _£_-;_-@_-"/>
    <numFmt numFmtId="196" formatCode="_-* #,##0.00\ &quot;£&quot;_-;\-* #,##0.00\ &quot;£&quot;_-;_-* &quot;-&quot;??\ &quot;£&quot;_-;_-@_-"/>
    <numFmt numFmtId="197" formatCode="_-* #,##0.00\ _£_-;\-* #,##0.00\ _£_-;_-* &quot;-&quot;??\ _£_-;_-@_-"/>
    <numFmt numFmtId="198" formatCode="mmm\ d&quot;, &quot;yy"/>
    <numFmt numFmtId="199" formatCode="_-* #,##0_-;\-* #,##0_-;_-* \-??_-;_-@_-"/>
    <numFmt numFmtId="200" formatCode="_(* #,##0_);_(* \(#,##0\);_(* \-??_);_(@_)"/>
    <numFmt numFmtId="201" formatCode="_-* #,##0.00_-;\-* #,##0.00_-;_-* \-??_-;_-@_-"/>
    <numFmt numFmtId="202" formatCode="_(* #,##0.00_);_(* \(#,##0.00\);_(* \-??_);_(@_)"/>
    <numFmt numFmtId="203" formatCode="_-* #,##0.0000_-;\-* #,##0.0000_-;_-* \-??_-;_-@_-"/>
    <numFmt numFmtId="204" formatCode="_(* #,##0_);_(* \(#,##0\);_(* \-_);_(@_)"/>
    <numFmt numFmtId="205" formatCode="_-* #,##0.0\ _£_-;\-* #,##0.0\ _£_-;_-* &quot;-&quot;??\ _£_-;_-@_-"/>
    <numFmt numFmtId="206" formatCode="_-* #,##0\ _£_-;\-* #,##0\ _£_-;_-* &quot;-&quot;??\ _£_-;_-@_-"/>
    <numFmt numFmtId="207" formatCode="_(* #,##0.0_);_(* \(#,##0.0\);_(* \-??_);_(@_)"/>
    <numFmt numFmtId="208" formatCode="#,##0.0"/>
    <numFmt numFmtId="209" formatCode="_(* #,##0_);_(* \(#,##0\);_(* &quot;-&quot;??_);_(@_)"/>
    <numFmt numFmtId="210" formatCode="#,##0;[Red]\(#,##0\)"/>
    <numFmt numFmtId="211" formatCode="#,##0.0;[Red]\(#,##0.0\)"/>
    <numFmt numFmtId="212" formatCode="#,##0.00;[Red]\(#,##0.00\)"/>
    <numFmt numFmtId="213" formatCode="#,##0.000;[Red]\(#,##0.000\)"/>
    <numFmt numFmtId="214" formatCode="#,##0.00;[Red]\(#,##0\)"/>
    <numFmt numFmtId="215" formatCode="#,##0.0;[Red]\(#,##0\)"/>
    <numFmt numFmtId="216" formatCode="#,##0.0_);[Red]\(#,##0.0\)"/>
    <numFmt numFmtId="217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0" fontId="6" fillId="0" borderId="0" xfId="0" applyNumberFormat="1" applyFont="1" applyFill="1" applyBorder="1" applyAlignment="1">
      <alignment/>
    </xf>
    <xf numFmtId="210" fontId="6" fillId="0" borderId="3" xfId="0" applyNumberFormat="1" applyFont="1" applyFill="1" applyBorder="1" applyAlignment="1">
      <alignment/>
    </xf>
    <xf numFmtId="210" fontId="6" fillId="0" borderId="4" xfId="0" applyNumberFormat="1" applyFont="1" applyFill="1" applyBorder="1" applyAlignment="1">
      <alignment/>
    </xf>
    <xf numFmtId="210" fontId="6" fillId="0" borderId="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5" fontId="6" fillId="0" borderId="7" xfId="0" applyNumberFormat="1" applyFont="1" applyFill="1" applyBorder="1" applyAlignment="1" quotePrefix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20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0" fontId="6" fillId="0" borderId="0" xfId="15" applyNumberFormat="1" applyFont="1" applyFill="1" applyBorder="1" applyAlignment="1">
      <alignment horizontal="right"/>
    </xf>
    <xf numFmtId="210" fontId="6" fillId="0" borderId="0" xfId="15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204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0" fontId="6" fillId="0" borderId="5" xfId="0" applyNumberFormat="1" applyFont="1" applyFill="1" applyBorder="1" applyAlignment="1">
      <alignment/>
    </xf>
    <xf numFmtId="204" fontId="6" fillId="0" borderId="0" xfId="0" applyNumberFormat="1" applyFont="1" applyFill="1" applyBorder="1" applyAlignment="1" quotePrefix="1">
      <alignment horizontal="right"/>
    </xf>
    <xf numFmtId="210" fontId="6" fillId="0" borderId="3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Alignment="1">
      <alignment/>
    </xf>
    <xf numFmtId="210" fontId="6" fillId="0" borderId="3" xfId="1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210" fontId="6" fillId="0" borderId="3" xfId="0" applyNumberFormat="1" applyFont="1" applyFill="1" applyBorder="1" applyAlignment="1">
      <alignment horizontal="right"/>
    </xf>
    <xf numFmtId="210" fontId="7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97" fontId="6" fillId="0" borderId="0" xfId="15" applyFont="1" applyFill="1" applyBorder="1" applyAlignment="1">
      <alignment horizontal="right"/>
    </xf>
    <xf numFmtId="210" fontId="6" fillId="0" borderId="5" xfId="15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198" fontId="6" fillId="0" borderId="13" xfId="0" applyNumberFormat="1" applyFont="1" applyFill="1" applyBorder="1" applyAlignment="1" quotePrefix="1">
      <alignment horizontal="center"/>
    </xf>
    <xf numFmtId="198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tabSelected="1" zoomScale="80" zoomScaleNormal="80" workbookViewId="0" topLeftCell="A7">
      <selection activeCell="B12" sqref="B12"/>
    </sheetView>
  </sheetViews>
  <sheetFormatPr defaultColWidth="9.140625" defaultRowHeight="12.75"/>
  <cols>
    <col min="1" max="1" width="4.8515625" style="17" customWidth="1"/>
    <col min="2" max="2" width="42.140625" style="17" customWidth="1"/>
    <col min="3" max="4" width="14.00390625" style="17" customWidth="1"/>
    <col min="5" max="5" width="5.8515625" style="17" customWidth="1"/>
    <col min="6" max="6" width="15.140625" style="17" customWidth="1"/>
    <col min="7" max="7" width="15.7109375" style="17" customWidth="1"/>
    <col min="8" max="8" width="10.421875" style="17" customWidth="1"/>
    <col min="9" max="9" width="15.57421875" style="17" customWidth="1"/>
    <col min="10" max="10" width="14.00390625" style="17" customWidth="1"/>
    <col min="11" max="11" width="15.140625" style="17" customWidth="1"/>
    <col min="12" max="12" width="14.00390625" style="17" customWidth="1"/>
    <col min="13" max="16384" width="10.8515625" style="17" customWidth="1"/>
  </cols>
  <sheetData>
    <row r="1" spans="2:7" s="33" customFormat="1" ht="15.75">
      <c r="B1" s="34" t="s">
        <v>55</v>
      </c>
      <c r="C1" s="34"/>
      <c r="D1" s="34"/>
      <c r="E1" s="34"/>
      <c r="F1" s="34"/>
      <c r="G1" s="34"/>
    </row>
    <row r="2" spans="2:7" s="33" customFormat="1" ht="15.75">
      <c r="B2" s="34" t="s">
        <v>0</v>
      </c>
      <c r="C2" s="34"/>
      <c r="D2" s="34"/>
      <c r="E2" s="34"/>
      <c r="F2" s="34"/>
      <c r="G2" s="34"/>
    </row>
    <row r="3" spans="2:7" s="33" customFormat="1" ht="15.75">
      <c r="B3" s="34" t="s">
        <v>56</v>
      </c>
      <c r="C3" s="34"/>
      <c r="D3" s="34"/>
      <c r="E3" s="34"/>
      <c r="F3" s="34"/>
      <c r="G3" s="34"/>
    </row>
    <row r="4" spans="2:7" s="33" customFormat="1" ht="15.75">
      <c r="B4" s="34" t="s">
        <v>96</v>
      </c>
      <c r="C4" s="34"/>
      <c r="D4" s="34"/>
      <c r="E4" s="34"/>
      <c r="F4" s="34"/>
      <c r="G4" s="34"/>
    </row>
    <row r="5" spans="2:7" s="33" customFormat="1" ht="15.75">
      <c r="B5" s="34"/>
      <c r="C5" s="34"/>
      <c r="D5" s="34"/>
      <c r="E5" s="34"/>
      <c r="F5" s="34"/>
      <c r="G5" s="34"/>
    </row>
    <row r="6" spans="2:7" s="33" customFormat="1" ht="15.75">
      <c r="B6" s="34" t="s">
        <v>1</v>
      </c>
      <c r="C6" s="34"/>
      <c r="D6" s="34"/>
      <c r="E6" s="34"/>
      <c r="F6" s="34"/>
      <c r="G6" s="34"/>
    </row>
    <row r="7" spans="2:7" s="33" customFormat="1" ht="15.75">
      <c r="B7" s="34" t="s">
        <v>97</v>
      </c>
      <c r="C7" s="34"/>
      <c r="D7" s="34"/>
      <c r="E7" s="34"/>
      <c r="F7" s="34"/>
      <c r="G7" s="34"/>
    </row>
    <row r="8" spans="2:7" s="9" customFormat="1" ht="15">
      <c r="B8" s="8"/>
      <c r="C8" s="8"/>
      <c r="D8" s="8"/>
      <c r="E8" s="8"/>
      <c r="F8" s="8"/>
      <c r="G8" s="8"/>
    </row>
    <row r="9" spans="2:7" s="9" customFormat="1" ht="15">
      <c r="B9" s="8"/>
      <c r="C9" s="78" t="s">
        <v>2</v>
      </c>
      <c r="D9" s="78"/>
      <c r="E9" s="10"/>
      <c r="F9" s="78" t="s">
        <v>3</v>
      </c>
      <c r="G9" s="78"/>
    </row>
    <row r="10" spans="2:7" s="9" customFormat="1" ht="15">
      <c r="B10" s="8"/>
      <c r="C10" s="79" t="s">
        <v>98</v>
      </c>
      <c r="D10" s="80"/>
      <c r="E10" s="11"/>
      <c r="F10" s="79" t="s">
        <v>98</v>
      </c>
      <c r="G10" s="80"/>
    </row>
    <row r="11" spans="2:7" s="9" customFormat="1" ht="15">
      <c r="B11" s="8"/>
      <c r="C11" s="12">
        <v>2007</v>
      </c>
      <c r="D11" s="13">
        <v>2006</v>
      </c>
      <c r="E11" s="10"/>
      <c r="F11" s="12">
        <v>2007</v>
      </c>
      <c r="G11" s="13">
        <v>2006</v>
      </c>
    </row>
    <row r="12" spans="2:7" s="9" customFormat="1" ht="15">
      <c r="B12" s="8"/>
      <c r="C12" s="14" t="s">
        <v>4</v>
      </c>
      <c r="D12" s="14" t="s">
        <v>4</v>
      </c>
      <c r="E12" s="14"/>
      <c r="F12" s="14" t="s">
        <v>4</v>
      </c>
      <c r="G12" s="14" t="s">
        <v>4</v>
      </c>
    </row>
    <row r="13" spans="2:9" s="9" customFormat="1" ht="15">
      <c r="B13" s="8"/>
      <c r="C13" s="10"/>
      <c r="D13" s="10"/>
      <c r="E13" s="10"/>
      <c r="F13" s="10"/>
      <c r="G13" s="10"/>
      <c r="I13" s="15"/>
    </row>
    <row r="14" spans="2:9" s="9" customFormat="1" ht="15">
      <c r="B14" s="8" t="s">
        <v>5</v>
      </c>
      <c r="C14" s="27">
        <v>44453</v>
      </c>
      <c r="D14" s="27">
        <v>40698</v>
      </c>
      <c r="E14" s="27"/>
      <c r="F14" s="27">
        <v>159681</v>
      </c>
      <c r="G14" s="27">
        <v>152346</v>
      </c>
      <c r="I14" s="27"/>
    </row>
    <row r="15" spans="2:9" s="9" customFormat="1" ht="15">
      <c r="B15" s="8"/>
      <c r="C15" s="27"/>
      <c r="D15" s="27"/>
      <c r="E15" s="27"/>
      <c r="F15" s="27"/>
      <c r="G15" s="27"/>
      <c r="I15" s="27"/>
    </row>
    <row r="16" spans="2:9" s="9" customFormat="1" ht="15">
      <c r="B16" s="8" t="s">
        <v>26</v>
      </c>
      <c r="C16" s="27">
        <v>43146</v>
      </c>
      <c r="D16" s="27">
        <v>40114</v>
      </c>
      <c r="E16" s="27"/>
      <c r="F16" s="27">
        <f>117481+19946+16813</f>
        <v>154240</v>
      </c>
      <c r="G16" s="27">
        <f>114412+19099+16216+115</f>
        <v>149842</v>
      </c>
      <c r="I16" s="27"/>
    </row>
    <row r="17" spans="2:9" s="9" customFormat="1" ht="15">
      <c r="B17" s="8" t="s">
        <v>27</v>
      </c>
      <c r="C17" s="27">
        <v>478</v>
      </c>
      <c r="D17" s="27">
        <v>520</v>
      </c>
      <c r="E17" s="27"/>
      <c r="F17" s="27">
        <v>810</v>
      </c>
      <c r="G17" s="27">
        <v>2198</v>
      </c>
      <c r="I17" s="27"/>
    </row>
    <row r="18" spans="2:9" s="9" customFormat="1" ht="15">
      <c r="B18" s="8"/>
      <c r="C18" s="28"/>
      <c r="D18" s="29"/>
      <c r="E18" s="27"/>
      <c r="F18" s="28"/>
      <c r="G18" s="29"/>
      <c r="I18" s="27"/>
    </row>
    <row r="19" spans="2:9" s="9" customFormat="1" ht="15">
      <c r="B19" s="8" t="s">
        <v>91</v>
      </c>
      <c r="C19" s="27">
        <f>C14-C16+C17</f>
        <v>1785</v>
      </c>
      <c r="D19" s="27">
        <f>D14-D16+D17</f>
        <v>1104</v>
      </c>
      <c r="E19" s="27"/>
      <c r="F19" s="27">
        <f>F14-F16+F17</f>
        <v>6251</v>
      </c>
      <c r="G19" s="27">
        <f>G14-G16+G17</f>
        <v>4702</v>
      </c>
      <c r="I19" s="27"/>
    </row>
    <row r="20" spans="2:9" s="9" customFormat="1" ht="15">
      <c r="B20" s="8" t="s">
        <v>28</v>
      </c>
      <c r="C20" s="27">
        <v>308</v>
      </c>
      <c r="D20" s="27">
        <v>141</v>
      </c>
      <c r="E20" s="27"/>
      <c r="F20" s="27">
        <v>1748</v>
      </c>
      <c r="G20" s="27">
        <v>1605</v>
      </c>
      <c r="I20" s="27"/>
    </row>
    <row r="21" spans="2:9" s="9" customFormat="1" ht="15">
      <c r="B21" s="8" t="s">
        <v>30</v>
      </c>
      <c r="C21" s="27">
        <v>0</v>
      </c>
      <c r="D21" s="27">
        <v>7</v>
      </c>
      <c r="E21" s="27"/>
      <c r="F21" s="27">
        <f>34</f>
        <v>34</v>
      </c>
      <c r="G21" s="27">
        <v>33</v>
      </c>
      <c r="I21" s="27"/>
    </row>
    <row r="22" spans="2:9" s="9" customFormat="1" ht="15">
      <c r="B22" s="8"/>
      <c r="C22" s="28"/>
      <c r="D22" s="29"/>
      <c r="E22" s="27"/>
      <c r="F22" s="28"/>
      <c r="G22" s="29"/>
      <c r="I22" s="27"/>
    </row>
    <row r="23" spans="2:9" s="9" customFormat="1" ht="15">
      <c r="B23" s="8" t="s">
        <v>92</v>
      </c>
      <c r="C23" s="27">
        <f>C19-C20+C21</f>
        <v>1477</v>
      </c>
      <c r="D23" s="27">
        <f>D19-D20+D21</f>
        <v>970</v>
      </c>
      <c r="E23" s="27"/>
      <c r="F23" s="27">
        <f>F19-F20+F21</f>
        <v>4537</v>
      </c>
      <c r="G23" s="27">
        <f>G19-G20+G21</f>
        <v>3130</v>
      </c>
      <c r="I23" s="27"/>
    </row>
    <row r="24" spans="2:9" s="9" customFormat="1" ht="15">
      <c r="B24" s="8" t="s">
        <v>29</v>
      </c>
      <c r="C24" s="27">
        <v>67</v>
      </c>
      <c r="D24" s="27">
        <v>-644</v>
      </c>
      <c r="E24" s="27"/>
      <c r="F24" s="27">
        <v>341</v>
      </c>
      <c r="G24" s="27">
        <v>60</v>
      </c>
      <c r="I24" s="27"/>
    </row>
    <row r="25" spans="2:9" s="9" customFormat="1" ht="15">
      <c r="B25" s="8"/>
      <c r="C25" s="27"/>
      <c r="D25" s="27"/>
      <c r="E25" s="27"/>
      <c r="F25" s="27"/>
      <c r="G25" s="27"/>
      <c r="I25" s="27"/>
    </row>
    <row r="26" spans="2:9" s="9" customFormat="1" ht="15.75" thickBot="1">
      <c r="B26" s="8" t="s">
        <v>93</v>
      </c>
      <c r="C26" s="30">
        <f>C23-C24</f>
        <v>1410</v>
      </c>
      <c r="D26" s="30">
        <f>SUM(D23-D24)</f>
        <v>1614</v>
      </c>
      <c r="E26" s="27"/>
      <c r="F26" s="30">
        <f>F23-F24</f>
        <v>4196</v>
      </c>
      <c r="G26" s="30">
        <f>SUM(G23-G24)</f>
        <v>3070</v>
      </c>
      <c r="I26" s="27"/>
    </row>
    <row r="27" spans="2:9" s="9" customFormat="1" ht="15.75" thickTop="1">
      <c r="B27" s="8"/>
      <c r="C27" s="27"/>
      <c r="D27" s="27"/>
      <c r="E27" s="27"/>
      <c r="F27" s="27"/>
      <c r="G27" s="27"/>
      <c r="I27" s="27"/>
    </row>
    <row r="28" spans="2:9" s="9" customFormat="1" ht="15">
      <c r="B28" s="8"/>
      <c r="C28" s="27"/>
      <c r="D28" s="27"/>
      <c r="E28" s="27"/>
      <c r="F28" s="27"/>
      <c r="G28" s="27"/>
      <c r="I28" s="27"/>
    </row>
    <row r="29" spans="2:9" s="9" customFormat="1" ht="15">
      <c r="B29" s="8" t="s">
        <v>31</v>
      </c>
      <c r="C29" s="27"/>
      <c r="D29" s="27"/>
      <c r="E29" s="27"/>
      <c r="F29" s="27"/>
      <c r="G29" s="27"/>
      <c r="I29" s="27"/>
    </row>
    <row r="30" spans="2:9" s="9" customFormat="1" ht="15">
      <c r="B30" s="8" t="s">
        <v>32</v>
      </c>
      <c r="C30" s="27">
        <v>1418</v>
      </c>
      <c r="D30" s="27">
        <v>1757</v>
      </c>
      <c r="E30" s="27"/>
      <c r="F30" s="27">
        <v>4240</v>
      </c>
      <c r="G30" s="27">
        <v>2855</v>
      </c>
      <c r="I30" s="27"/>
    </row>
    <row r="31" spans="2:9" s="9" customFormat="1" ht="15">
      <c r="B31" s="8" t="s">
        <v>33</v>
      </c>
      <c r="C31" s="27">
        <v>-8</v>
      </c>
      <c r="D31" s="27">
        <v>-143</v>
      </c>
      <c r="E31" s="27"/>
      <c r="F31" s="27">
        <v>-44</v>
      </c>
      <c r="G31" s="27">
        <v>215</v>
      </c>
      <c r="I31" s="27"/>
    </row>
    <row r="32" spans="2:9" s="9" customFormat="1" ht="15.75" thickBot="1">
      <c r="B32" s="8" t="s">
        <v>77</v>
      </c>
      <c r="C32" s="30">
        <f>+C30+C31</f>
        <v>1410</v>
      </c>
      <c r="D32" s="30">
        <f>+D30+D31</f>
        <v>1614</v>
      </c>
      <c r="E32" s="27"/>
      <c r="F32" s="30">
        <f>+F30+F31</f>
        <v>4196</v>
      </c>
      <c r="G32" s="30">
        <f>+G30+G31</f>
        <v>3070</v>
      </c>
      <c r="I32" s="27"/>
    </row>
    <row r="33" spans="2:7" s="9" customFormat="1" ht="15.75" thickTop="1">
      <c r="B33" s="8"/>
      <c r="C33" s="27"/>
      <c r="D33" s="27"/>
      <c r="E33" s="27"/>
      <c r="F33" s="27"/>
      <c r="G33" s="27"/>
    </row>
    <row r="34" spans="2:7" s="9" customFormat="1" ht="15">
      <c r="B34" s="8"/>
      <c r="C34" s="27"/>
      <c r="D34" s="27"/>
      <c r="E34" s="27"/>
      <c r="F34" s="27"/>
      <c r="G34" s="27"/>
    </row>
    <row r="35" spans="3:7" s="9" customFormat="1" ht="15">
      <c r="C35" s="27"/>
      <c r="D35" s="27"/>
      <c r="E35" s="27"/>
      <c r="F35" s="27"/>
      <c r="G35" s="27"/>
    </row>
    <row r="36" spans="3:7" s="9" customFormat="1" ht="15">
      <c r="C36" s="27"/>
      <c r="D36" s="27"/>
      <c r="E36" s="27"/>
      <c r="F36" s="27"/>
      <c r="G36" s="27"/>
    </row>
    <row r="37" spans="2:7" s="9" customFormat="1" ht="15">
      <c r="B37" s="8" t="s">
        <v>34</v>
      </c>
      <c r="C37" s="27"/>
      <c r="D37" s="27"/>
      <c r="E37" s="27"/>
      <c r="F37" s="27"/>
      <c r="G37" s="27"/>
    </row>
    <row r="38" spans="2:7" s="9" customFormat="1" ht="15">
      <c r="B38" s="8" t="s">
        <v>71</v>
      </c>
      <c r="C38" s="76">
        <f>C30/40059*100</f>
        <v>3.539778826231309</v>
      </c>
      <c r="D38" s="76">
        <f>D30/40059*100</f>
        <v>4.386030604857835</v>
      </c>
      <c r="E38" s="76"/>
      <c r="F38" s="76">
        <f>F30/40059*100</f>
        <v>10.584388027659204</v>
      </c>
      <c r="G38" s="76">
        <f>G30/40059*100</f>
        <v>7.126987693152601</v>
      </c>
    </row>
    <row r="39" spans="2:7" s="9" customFormat="1" ht="15">
      <c r="B39" s="8"/>
      <c r="C39" s="16"/>
      <c r="D39" s="16"/>
      <c r="E39" s="16"/>
      <c r="F39" s="16"/>
      <c r="G39" s="16"/>
    </row>
    <row r="40" spans="2:9" s="9" customFormat="1" ht="15">
      <c r="B40" s="8"/>
      <c r="C40" s="16"/>
      <c r="D40" s="16"/>
      <c r="E40" s="16"/>
      <c r="F40" s="16"/>
      <c r="G40" s="16"/>
      <c r="H40" s="8"/>
      <c r="I40" s="8"/>
    </row>
    <row r="41" spans="2:9" s="9" customFormat="1" ht="15">
      <c r="B41" s="8"/>
      <c r="C41" s="8"/>
      <c r="D41" s="8"/>
      <c r="E41" s="8"/>
      <c r="F41" s="8"/>
      <c r="G41" s="8"/>
      <c r="H41" s="8"/>
      <c r="I41" s="8"/>
    </row>
    <row r="42" spans="2:9" s="9" customFormat="1" ht="15">
      <c r="B42" s="8"/>
      <c r="C42" s="8"/>
      <c r="D42" s="8"/>
      <c r="E42" s="8"/>
      <c r="F42" s="8"/>
      <c r="G42" s="8"/>
      <c r="H42" s="8"/>
      <c r="I42" s="8"/>
    </row>
    <row r="43" spans="2:7" s="9" customFormat="1" ht="15">
      <c r="B43" s="8" t="s">
        <v>72</v>
      </c>
      <c r="C43" s="8"/>
      <c r="D43" s="8"/>
      <c r="E43" s="8"/>
      <c r="F43" s="8"/>
      <c r="G43" s="8"/>
    </row>
    <row r="44" spans="2:7" s="9" customFormat="1" ht="15">
      <c r="B44" s="8" t="s">
        <v>78</v>
      </c>
      <c r="C44" s="8"/>
      <c r="D44" s="8"/>
      <c r="E44" s="8"/>
      <c r="F44" s="8"/>
      <c r="G44" s="8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="80" zoomScaleNormal="80" zoomScaleSheetLayoutView="100" workbookViewId="0" topLeftCell="A28">
      <selection activeCell="F17" sqref="F17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49.7109375" style="1" customWidth="1"/>
    <col min="4" max="4" width="20.7109375" style="7" customWidth="1"/>
    <col min="5" max="5" width="1.28515625" style="31" customWidth="1"/>
    <col min="6" max="6" width="20.7109375" style="1" customWidth="1"/>
    <col min="7" max="7" width="1.8515625" style="1" customWidth="1"/>
    <col min="8" max="8" width="6.8515625" style="1" customWidth="1"/>
    <col min="9" max="16384" width="10.8515625" style="1" customWidth="1"/>
  </cols>
  <sheetData>
    <row r="1" spans="1:254" s="38" customFormat="1" ht="15.75">
      <c r="A1" s="4"/>
      <c r="B1" s="4" t="s">
        <v>55</v>
      </c>
      <c r="C1" s="4"/>
      <c r="D1" s="35"/>
      <c r="E1" s="35"/>
      <c r="F1" s="4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15.75">
      <c r="A2" s="4"/>
      <c r="B2" s="4" t="s">
        <v>0</v>
      </c>
      <c r="C2" s="4"/>
      <c r="D2" s="35"/>
      <c r="E2" s="35"/>
      <c r="F2" s="4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15.75">
      <c r="A3" s="4"/>
      <c r="B3" s="4"/>
      <c r="C3" s="4"/>
      <c r="D3" s="35"/>
      <c r="E3" s="35"/>
      <c r="F3" s="4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15.75">
      <c r="A4" s="4"/>
      <c r="B4" s="4" t="s">
        <v>6</v>
      </c>
      <c r="C4" s="4"/>
      <c r="D4" s="35"/>
      <c r="E4" s="35"/>
      <c r="F4" s="4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38" customFormat="1" ht="15.75">
      <c r="A5" s="4"/>
      <c r="B5" s="4" t="s">
        <v>99</v>
      </c>
      <c r="C5" s="4"/>
      <c r="D5" s="35"/>
      <c r="E5" s="35"/>
      <c r="F5" s="4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38" customFormat="1" ht="15.75">
      <c r="A6" s="4"/>
      <c r="B6" s="4"/>
      <c r="C6" s="4"/>
      <c r="D6" s="35"/>
      <c r="E6" s="35"/>
      <c r="F6" s="4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">
      <c r="A7" s="3"/>
      <c r="C7" s="32"/>
      <c r="D7" s="39" t="s">
        <v>7</v>
      </c>
      <c r="E7" s="40"/>
      <c r="F7" s="41" t="s">
        <v>8</v>
      </c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3"/>
      <c r="B8" s="32"/>
      <c r="C8" s="32"/>
      <c r="D8" s="66" t="s">
        <v>100</v>
      </c>
      <c r="E8" s="58"/>
      <c r="F8" s="42" t="s">
        <v>95</v>
      </c>
      <c r="G8" s="5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">
      <c r="A9" s="3"/>
      <c r="B9" s="32"/>
      <c r="C9" s="32"/>
      <c r="D9" s="43" t="s">
        <v>4</v>
      </c>
      <c r="E9" s="40"/>
      <c r="F9" s="44" t="s">
        <v>4</v>
      </c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3"/>
      <c r="B10" s="32"/>
      <c r="C10" s="32"/>
      <c r="D10" s="24"/>
      <c r="E10" s="24"/>
      <c r="F10" s="45" t="s">
        <v>35</v>
      </c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">
      <c r="A11" s="3"/>
      <c r="B11" s="32" t="s">
        <v>37</v>
      </c>
      <c r="C11" s="32"/>
      <c r="D11" s="24"/>
      <c r="E11" s="24"/>
      <c r="F11" s="4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5">
      <c r="A12" s="3"/>
      <c r="B12" s="32"/>
      <c r="C12" s="32"/>
      <c r="D12" s="24"/>
      <c r="E12" s="24"/>
      <c r="F12" s="4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5">
      <c r="A13" s="3"/>
      <c r="B13" s="32" t="s">
        <v>38</v>
      </c>
      <c r="C13" s="32"/>
      <c r="D13" s="24"/>
      <c r="E13" s="24"/>
      <c r="F13" s="4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5">
      <c r="A14" s="3"/>
      <c r="B14" s="32" t="s">
        <v>9</v>
      </c>
      <c r="C14" s="32"/>
      <c r="D14" s="24">
        <v>17409</v>
      </c>
      <c r="E14" s="24"/>
      <c r="F14" s="24">
        <v>18139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5">
      <c r="A15" s="3"/>
      <c r="B15" s="32" t="s">
        <v>36</v>
      </c>
      <c r="C15" s="32"/>
      <c r="D15" s="24">
        <v>1600</v>
      </c>
      <c r="E15" s="24"/>
      <c r="F15" s="24">
        <v>1600</v>
      </c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5">
      <c r="A16" s="3"/>
      <c r="B16" s="69" t="s">
        <v>79</v>
      </c>
      <c r="C16" s="32"/>
      <c r="D16" s="24">
        <v>6079</v>
      </c>
      <c r="E16" s="24"/>
      <c r="F16" s="24">
        <v>6184</v>
      </c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5">
      <c r="A17" s="3"/>
      <c r="B17" s="32" t="s">
        <v>80</v>
      </c>
      <c r="C17" s="32"/>
      <c r="D17" s="24">
        <v>2251</v>
      </c>
      <c r="E17" s="24"/>
      <c r="F17" s="24">
        <f>1433+419</f>
        <v>1852</v>
      </c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5">
      <c r="A18" s="3"/>
      <c r="B18" s="32" t="s">
        <v>81</v>
      </c>
      <c r="C18" s="32"/>
      <c r="D18" s="24">
        <v>97</v>
      </c>
      <c r="E18" s="24"/>
      <c r="F18" s="24">
        <v>100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5">
      <c r="A19" s="3"/>
      <c r="B19" s="32" t="s">
        <v>24</v>
      </c>
      <c r="C19" s="32"/>
      <c r="D19" s="24">
        <v>845</v>
      </c>
      <c r="E19" s="24"/>
      <c r="F19" s="24">
        <v>857</v>
      </c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5">
      <c r="A20" s="3"/>
      <c r="B20" s="32"/>
      <c r="C20" s="32"/>
      <c r="D20" s="46">
        <f>SUM(D14:D19)</f>
        <v>28281</v>
      </c>
      <c r="E20" s="24"/>
      <c r="F20" s="46">
        <f>SUM(F14:F19)</f>
        <v>28732</v>
      </c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5">
      <c r="A21" s="3"/>
      <c r="B21" s="32"/>
      <c r="C21" s="32"/>
      <c r="D21" s="24"/>
      <c r="E21" s="24"/>
      <c r="F21" s="24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5">
      <c r="A22" s="3"/>
      <c r="B22" s="32" t="s">
        <v>10</v>
      </c>
      <c r="C22" s="32"/>
      <c r="D22" s="24"/>
      <c r="E22" s="24"/>
      <c r="F22" s="24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5">
      <c r="A23" s="3"/>
      <c r="B23" s="32" t="s">
        <v>11</v>
      </c>
      <c r="C23" s="26"/>
      <c r="D23" s="24">
        <v>31692</v>
      </c>
      <c r="E23" s="24"/>
      <c r="F23" s="24">
        <v>25588</v>
      </c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5">
      <c r="A24" s="3"/>
      <c r="B24" s="32" t="s">
        <v>12</v>
      </c>
      <c r="C24" s="26"/>
      <c r="D24" s="24">
        <v>37184</v>
      </c>
      <c r="E24" s="24"/>
      <c r="F24" s="24">
        <f>33042+1</f>
        <v>33043</v>
      </c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5">
      <c r="A25" s="3"/>
      <c r="B25" s="32" t="s">
        <v>49</v>
      </c>
      <c r="C25" s="26"/>
      <c r="D25" s="24">
        <v>8344</v>
      </c>
      <c r="E25" s="24"/>
      <c r="F25" s="24">
        <f>6136+508+495-1</f>
        <v>7138</v>
      </c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5">
      <c r="A26" s="3"/>
      <c r="B26" s="32" t="s">
        <v>25</v>
      </c>
      <c r="C26" s="26"/>
      <c r="D26" s="24">
        <v>1947</v>
      </c>
      <c r="E26" s="24"/>
      <c r="F26" s="24">
        <v>1796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5">
      <c r="A27" s="3"/>
      <c r="B27" s="32" t="s">
        <v>13</v>
      </c>
      <c r="C27" s="26"/>
      <c r="D27" s="24">
        <v>9749</v>
      </c>
      <c r="E27" s="24"/>
      <c r="F27" s="24">
        <v>8707</v>
      </c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5">
      <c r="A28" s="3"/>
      <c r="B28" s="32"/>
      <c r="C28" s="32"/>
      <c r="D28" s="46">
        <f>SUM(D23:D27)</f>
        <v>88916</v>
      </c>
      <c r="E28" s="24"/>
      <c r="F28" s="46">
        <f>SUM(F23:F27)</f>
        <v>76272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5.75" thickBot="1">
      <c r="A29" s="3"/>
      <c r="B29" s="32" t="s">
        <v>39</v>
      </c>
      <c r="C29" s="32"/>
      <c r="D29" s="47">
        <f>+D20+D28</f>
        <v>117197</v>
      </c>
      <c r="E29" s="24"/>
      <c r="F29" s="48">
        <f>+F20+F28</f>
        <v>105004</v>
      </c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5">
      <c r="A30" s="3"/>
      <c r="B30" s="32"/>
      <c r="C30" s="32"/>
      <c r="D30" s="24"/>
      <c r="E30" s="24"/>
      <c r="F30" s="24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5">
      <c r="A31" s="3"/>
      <c r="B31" s="32"/>
      <c r="C31" s="32"/>
      <c r="D31" s="24"/>
      <c r="E31" s="24"/>
      <c r="F31" s="24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5">
      <c r="A32" s="3"/>
      <c r="B32" s="32" t="s">
        <v>40</v>
      </c>
      <c r="C32" s="32"/>
      <c r="D32" s="24"/>
      <c r="E32" s="24"/>
      <c r="F32" s="24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5">
      <c r="A33" s="3"/>
      <c r="B33" s="32"/>
      <c r="C33" s="32"/>
      <c r="D33" s="24"/>
      <c r="E33" s="24"/>
      <c r="F33" s="24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5">
      <c r="A34" s="3"/>
      <c r="B34" s="32" t="s">
        <v>41</v>
      </c>
      <c r="C34" s="32"/>
      <c r="D34" s="24"/>
      <c r="E34" s="24"/>
      <c r="F34" s="24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5">
      <c r="A35" s="3"/>
      <c r="B35" s="32" t="s">
        <v>16</v>
      </c>
      <c r="C35" s="32"/>
      <c r="D35" s="24">
        <v>40059</v>
      </c>
      <c r="E35" s="24"/>
      <c r="F35" s="24">
        <v>40059</v>
      </c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5">
      <c r="A36" s="3"/>
      <c r="B36" s="32" t="s">
        <v>42</v>
      </c>
      <c r="C36" s="32"/>
      <c r="D36" s="49">
        <v>-341</v>
      </c>
      <c r="E36" s="49"/>
      <c r="F36" s="49">
        <v>-44</v>
      </c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5">
      <c r="A37" s="3"/>
      <c r="B37" s="32" t="s">
        <v>50</v>
      </c>
      <c r="C37" s="32"/>
      <c r="D37" s="50">
        <v>21433</v>
      </c>
      <c r="E37" s="24"/>
      <c r="F37" s="50">
        <v>17193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5">
      <c r="A38" s="3"/>
      <c r="B38" s="32"/>
      <c r="C38" s="32"/>
      <c r="D38" s="24">
        <f>SUM(D35:D37)</f>
        <v>61151</v>
      </c>
      <c r="E38" s="24"/>
      <c r="F38" s="24">
        <f>SUM(F35:F37)</f>
        <v>57208</v>
      </c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5">
      <c r="A39" s="3"/>
      <c r="B39" s="32" t="s">
        <v>33</v>
      </c>
      <c r="C39" s="32"/>
      <c r="D39" s="24">
        <v>38</v>
      </c>
      <c r="E39" s="24"/>
      <c r="F39" s="24">
        <v>571</v>
      </c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5">
      <c r="A40" s="3"/>
      <c r="B40" s="32" t="s">
        <v>43</v>
      </c>
      <c r="C40" s="32"/>
      <c r="D40" s="46">
        <f>+D38+D39</f>
        <v>61189</v>
      </c>
      <c r="E40" s="24"/>
      <c r="F40" s="46">
        <f>+F38+F39</f>
        <v>57779</v>
      </c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5">
      <c r="A41" s="3"/>
      <c r="B41" s="32"/>
      <c r="C41" s="32"/>
      <c r="D41" s="24"/>
      <c r="E41" s="24"/>
      <c r="F41" s="24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5">
      <c r="A42" s="3"/>
      <c r="B42" s="32" t="s">
        <v>44</v>
      </c>
      <c r="C42" s="32"/>
      <c r="D42" s="24"/>
      <c r="E42" s="24"/>
      <c r="F42" s="24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5">
      <c r="A43" s="3"/>
      <c r="B43" s="32" t="s">
        <v>51</v>
      </c>
      <c r="C43" s="32"/>
      <c r="D43" s="24">
        <v>1544</v>
      </c>
      <c r="E43" s="24"/>
      <c r="F43" s="24">
        <f>1536+125</f>
        <v>1661</v>
      </c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5">
      <c r="A44" s="3"/>
      <c r="B44" s="32" t="s">
        <v>53</v>
      </c>
      <c r="C44" s="32"/>
      <c r="D44" s="24">
        <v>1698</v>
      </c>
      <c r="E44" s="24"/>
      <c r="F44" s="24">
        <v>1896</v>
      </c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5">
      <c r="A45" s="3"/>
      <c r="B45" s="32"/>
      <c r="C45" s="32"/>
      <c r="D45" s="46">
        <f>SUM(D43:D44)</f>
        <v>3242</v>
      </c>
      <c r="E45" s="24"/>
      <c r="F45" s="46">
        <f>SUM(F43:F44)</f>
        <v>3557</v>
      </c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5">
      <c r="A46" s="3"/>
      <c r="B46" s="32"/>
      <c r="C46" s="32"/>
      <c r="D46" s="24"/>
      <c r="E46" s="24"/>
      <c r="F46" s="24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5">
      <c r="A47" s="3"/>
      <c r="B47" s="32" t="s">
        <v>14</v>
      </c>
      <c r="C47" s="32"/>
      <c r="D47" s="24"/>
      <c r="E47" s="24"/>
      <c r="F47" s="24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5">
      <c r="A48" s="3"/>
      <c r="B48" s="32" t="s">
        <v>15</v>
      </c>
      <c r="C48" s="26"/>
      <c r="D48" s="24">
        <v>13019</v>
      </c>
      <c r="E48" s="24"/>
      <c r="F48" s="24">
        <v>8425</v>
      </c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5">
      <c r="A49" s="3"/>
      <c r="B49" s="32" t="s">
        <v>45</v>
      </c>
      <c r="C49" s="26"/>
      <c r="D49" s="24">
        <f>10492+250</f>
        <v>10742</v>
      </c>
      <c r="E49" s="24"/>
      <c r="F49" s="24">
        <f>8110+250</f>
        <v>8360</v>
      </c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5">
      <c r="A50" s="3"/>
      <c r="B50" s="32" t="s">
        <v>51</v>
      </c>
      <c r="C50" s="26"/>
      <c r="D50" s="24">
        <v>28732</v>
      </c>
      <c r="E50" s="24"/>
      <c r="F50" s="24">
        <f>164+25667+173+677</f>
        <v>26681</v>
      </c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5">
      <c r="A51" s="3"/>
      <c r="B51" s="32" t="s">
        <v>52</v>
      </c>
      <c r="C51" s="26"/>
      <c r="D51" s="24">
        <v>273</v>
      </c>
      <c r="E51" s="24"/>
      <c r="F51" s="24">
        <v>202</v>
      </c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5">
      <c r="A52" s="3"/>
      <c r="B52" s="32"/>
      <c r="C52" s="32"/>
      <c r="D52" s="46">
        <f>SUM(D48:D51)</f>
        <v>52766</v>
      </c>
      <c r="E52" s="24"/>
      <c r="F52" s="46">
        <f>SUM(F48:F51)</f>
        <v>43668</v>
      </c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5">
      <c r="A53" s="3"/>
      <c r="B53" s="32" t="s">
        <v>54</v>
      </c>
      <c r="C53" s="32"/>
      <c r="D53" s="46">
        <f>+D45+D52</f>
        <v>56008</v>
      </c>
      <c r="E53" s="24"/>
      <c r="F53" s="46">
        <f>+F45+F52</f>
        <v>47225</v>
      </c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5.75" thickBot="1">
      <c r="A54" s="3"/>
      <c r="B54" s="32" t="s">
        <v>46</v>
      </c>
      <c r="C54" s="32"/>
      <c r="D54" s="48">
        <f>+D40+D53</f>
        <v>117197</v>
      </c>
      <c r="E54" s="24"/>
      <c r="F54" s="48">
        <f>+F40+F53</f>
        <v>105004</v>
      </c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5">
      <c r="A55" s="3"/>
      <c r="B55" s="32"/>
      <c r="C55" s="32"/>
      <c r="D55" s="24"/>
      <c r="E55" s="24"/>
      <c r="F55" s="24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5">
      <c r="A56" s="3"/>
      <c r="B56" s="32"/>
      <c r="C56" s="32"/>
      <c r="D56" s="24"/>
      <c r="E56" s="24"/>
      <c r="F56" s="24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5">
      <c r="A57" s="3"/>
      <c r="B57" s="32" t="s">
        <v>47</v>
      </c>
      <c r="C57" s="32"/>
      <c r="D57" s="26"/>
      <c r="E57" s="51"/>
      <c r="F57" s="26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5.75" thickBot="1">
      <c r="A58" s="3"/>
      <c r="B58" s="32" t="s">
        <v>48</v>
      </c>
      <c r="C58" s="32"/>
      <c r="D58" s="52">
        <f>+D40/D35</f>
        <v>1.5274719788312239</v>
      </c>
      <c r="E58" s="51"/>
      <c r="F58" s="52">
        <f>+F40/F35</f>
        <v>1.442347537382361</v>
      </c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5">
      <c r="A59" s="3"/>
      <c r="B59" s="32"/>
      <c r="C59" s="32"/>
      <c r="D59" s="51"/>
      <c r="E59" s="51"/>
      <c r="F59" s="51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5">
      <c r="A60" s="3"/>
      <c r="B60" s="32"/>
      <c r="C60" s="32"/>
      <c r="D60" s="51"/>
      <c r="E60" s="51"/>
      <c r="F60" s="51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5">
      <c r="A61" s="3"/>
      <c r="B61" s="32"/>
      <c r="C61" s="32"/>
      <c r="D61" s="24"/>
      <c r="E61" s="24"/>
      <c r="F61" s="32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5">
      <c r="A62" s="3"/>
      <c r="B62" s="32" t="s">
        <v>73</v>
      </c>
      <c r="C62" s="32"/>
      <c r="D62" s="24"/>
      <c r="E62" s="24"/>
      <c r="F62" s="32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5">
      <c r="A63" s="3"/>
      <c r="B63" s="32" t="s">
        <v>82</v>
      </c>
      <c r="C63" s="32"/>
      <c r="D63" s="24"/>
      <c r="E63" s="24"/>
      <c r="F63" s="32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2:6" ht="14.25">
      <c r="B64" s="26"/>
      <c r="C64" s="26"/>
      <c r="D64" s="53"/>
      <c r="E64" s="23"/>
      <c r="F64" s="26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5" zoomScaleNormal="80" zoomScaleSheetLayoutView="75" workbookViewId="0" topLeftCell="A4">
      <selection activeCell="C18" sqref="C18"/>
    </sheetView>
  </sheetViews>
  <sheetFormatPr defaultColWidth="9.140625" defaultRowHeight="12.75"/>
  <cols>
    <col min="1" max="1" width="4.8515625" style="26" customWidth="1"/>
    <col min="2" max="2" width="4.00390625" style="26" customWidth="1"/>
    <col min="3" max="3" width="63.57421875" style="26" customWidth="1"/>
    <col min="4" max="4" width="16.57421875" style="26" customWidth="1"/>
    <col min="5" max="5" width="19.421875" style="26" customWidth="1"/>
    <col min="6" max="6" width="17.28125" style="26" customWidth="1"/>
    <col min="7" max="8" width="14.00390625" style="26" customWidth="1"/>
    <col min="9" max="9" width="10.8515625" style="26" customWidth="1"/>
    <col min="10" max="10" width="12.421875" style="26" customWidth="1"/>
    <col min="11" max="16384" width="10.8515625" style="26" customWidth="1"/>
  </cols>
  <sheetData>
    <row r="1" spans="1:7" s="37" customFormat="1" ht="15.75">
      <c r="A1" s="4"/>
      <c r="B1" s="4" t="s">
        <v>55</v>
      </c>
      <c r="C1" s="4"/>
      <c r="D1" s="4"/>
      <c r="E1" s="4"/>
      <c r="F1" s="4"/>
      <c r="G1" s="4"/>
    </row>
    <row r="2" spans="1:7" s="37" customFormat="1" ht="15.75">
      <c r="A2" s="4"/>
      <c r="B2" s="4" t="s">
        <v>0</v>
      </c>
      <c r="C2" s="4"/>
      <c r="D2" s="4"/>
      <c r="E2" s="4"/>
      <c r="F2" s="4"/>
      <c r="G2" s="4"/>
    </row>
    <row r="3" spans="1:7" s="37" customFormat="1" ht="15.75">
      <c r="A3" s="4"/>
      <c r="B3" s="4"/>
      <c r="C3" s="4"/>
      <c r="D3" s="4"/>
      <c r="E3" s="25"/>
      <c r="F3" s="67"/>
      <c r="G3" s="4"/>
    </row>
    <row r="4" spans="1:7" s="37" customFormat="1" ht="15.75">
      <c r="A4" s="4"/>
      <c r="B4" s="4" t="s">
        <v>17</v>
      </c>
      <c r="C4" s="4"/>
      <c r="D4" s="4"/>
      <c r="E4" s="4"/>
      <c r="F4" s="4"/>
      <c r="G4" s="4"/>
    </row>
    <row r="5" spans="1:7" s="37" customFormat="1" ht="15.75">
      <c r="A5" s="4"/>
      <c r="B5" s="4" t="s">
        <v>101</v>
      </c>
      <c r="C5" s="4"/>
      <c r="D5" s="4"/>
      <c r="E5" s="4"/>
      <c r="F5" s="4"/>
      <c r="G5" s="4"/>
    </row>
    <row r="6" spans="1:7" s="55" customFormat="1" ht="15">
      <c r="A6" s="32"/>
      <c r="B6" s="32"/>
      <c r="C6" s="32"/>
      <c r="D6" s="32"/>
      <c r="E6" s="32"/>
      <c r="F6" s="32"/>
      <c r="G6" s="32"/>
    </row>
    <row r="7" spans="1:9" s="55" customFormat="1" ht="15">
      <c r="A7" s="32"/>
      <c r="B7" s="32"/>
      <c r="C7" s="32"/>
      <c r="D7" s="81" t="s">
        <v>61</v>
      </c>
      <c r="E7" s="81"/>
      <c r="F7" s="81"/>
      <c r="G7" s="81"/>
      <c r="H7" s="54" t="s">
        <v>62</v>
      </c>
      <c r="I7" s="54" t="s">
        <v>64</v>
      </c>
    </row>
    <row r="8" spans="1:9" s="55" customFormat="1" ht="15">
      <c r="A8" s="32"/>
      <c r="B8" s="32"/>
      <c r="C8" s="32"/>
      <c r="D8" s="67"/>
      <c r="E8" s="68" t="s">
        <v>60</v>
      </c>
      <c r="F8" s="54" t="s">
        <v>59</v>
      </c>
      <c r="G8" s="67"/>
      <c r="H8" s="54" t="s">
        <v>63</v>
      </c>
      <c r="I8" s="54" t="s">
        <v>65</v>
      </c>
    </row>
    <row r="9" spans="1:7" s="55" customFormat="1" ht="15">
      <c r="A9" s="32"/>
      <c r="B9" s="32"/>
      <c r="C9" s="32"/>
      <c r="D9" s="54" t="s">
        <v>18</v>
      </c>
      <c r="E9" s="54" t="s">
        <v>19</v>
      </c>
      <c r="F9" s="54" t="s">
        <v>58</v>
      </c>
      <c r="G9" s="54"/>
    </row>
    <row r="10" spans="1:7" s="55" customFormat="1" ht="15">
      <c r="A10" s="32"/>
      <c r="B10" s="32"/>
      <c r="C10" s="32"/>
      <c r="D10" s="54" t="s">
        <v>20</v>
      </c>
      <c r="E10" s="54" t="s">
        <v>21</v>
      </c>
      <c r="F10" s="54" t="s">
        <v>105</v>
      </c>
      <c r="G10" s="54" t="s">
        <v>22</v>
      </c>
    </row>
    <row r="11" spans="1:9" s="55" customFormat="1" ht="15">
      <c r="A11" s="32"/>
      <c r="B11" s="32"/>
      <c r="C11" s="32"/>
      <c r="D11" s="54" t="s">
        <v>4</v>
      </c>
      <c r="E11" s="54" t="s">
        <v>4</v>
      </c>
      <c r="F11" s="54" t="s">
        <v>4</v>
      </c>
      <c r="G11" s="54" t="s">
        <v>4</v>
      </c>
      <c r="H11" s="54" t="s">
        <v>4</v>
      </c>
      <c r="I11" s="54" t="s">
        <v>4</v>
      </c>
    </row>
    <row r="12" spans="1:9" s="55" customFormat="1" ht="15">
      <c r="A12" s="32"/>
      <c r="B12" s="32"/>
      <c r="C12" s="32"/>
      <c r="D12" s="54"/>
      <c r="E12" s="54"/>
      <c r="F12" s="54"/>
      <c r="G12" s="54"/>
      <c r="H12" s="54"/>
      <c r="I12" s="54"/>
    </row>
    <row r="13" spans="1:9" s="55" customFormat="1" ht="15">
      <c r="A13" s="32"/>
      <c r="B13" s="32" t="s">
        <v>57</v>
      </c>
      <c r="C13" s="32"/>
      <c r="D13" s="65">
        <v>40059</v>
      </c>
      <c r="E13" s="65">
        <v>-10</v>
      </c>
      <c r="F13" s="65">
        <v>15203</v>
      </c>
      <c r="G13" s="65">
        <v>55252</v>
      </c>
      <c r="H13" s="65">
        <v>356</v>
      </c>
      <c r="I13" s="65">
        <v>55608</v>
      </c>
    </row>
    <row r="14" spans="1:7" s="55" customFormat="1" ht="15">
      <c r="A14" s="32"/>
      <c r="B14" s="32"/>
      <c r="C14" s="32"/>
      <c r="D14" s="45"/>
      <c r="E14" s="45"/>
      <c r="F14" s="45"/>
      <c r="G14" s="45"/>
    </row>
    <row r="15" spans="1:9" s="55" customFormat="1" ht="15">
      <c r="A15" s="32"/>
      <c r="B15" s="32" t="s">
        <v>85</v>
      </c>
      <c r="C15" s="32"/>
      <c r="D15" s="65"/>
      <c r="E15" s="65">
        <v>-34</v>
      </c>
      <c r="F15" s="65"/>
      <c r="G15" s="56">
        <f>SUM(D15:F15)</f>
        <v>-34</v>
      </c>
      <c r="H15" s="72"/>
      <c r="I15" s="49">
        <f>+G15+H15</f>
        <v>-34</v>
      </c>
    </row>
    <row r="16" spans="1:9" s="55" customFormat="1" ht="15">
      <c r="A16" s="32"/>
      <c r="B16" s="32"/>
      <c r="C16" s="32"/>
      <c r="D16" s="65"/>
      <c r="E16" s="65"/>
      <c r="F16" s="65"/>
      <c r="G16" s="65"/>
      <c r="H16" s="72"/>
      <c r="I16" s="72"/>
    </row>
    <row r="17" spans="1:9" s="55" customFormat="1" ht="15">
      <c r="A17" s="32"/>
      <c r="B17" s="32" t="s">
        <v>106</v>
      </c>
      <c r="C17" s="32"/>
      <c r="D17" s="65"/>
      <c r="E17" s="65"/>
      <c r="F17" s="65">
        <v>2855</v>
      </c>
      <c r="G17" s="56">
        <f>SUM(D17:F17)</f>
        <v>2855</v>
      </c>
      <c r="H17" s="49">
        <v>215</v>
      </c>
      <c r="I17" s="49">
        <f>+G17+H17</f>
        <v>3070</v>
      </c>
    </row>
    <row r="18" spans="1:9" s="55" customFormat="1" ht="15">
      <c r="A18" s="32"/>
      <c r="B18" s="32"/>
      <c r="C18" s="32"/>
      <c r="D18" s="73"/>
      <c r="E18" s="73"/>
      <c r="F18" s="73"/>
      <c r="G18" s="73"/>
      <c r="H18" s="64"/>
      <c r="I18" s="74"/>
    </row>
    <row r="19" spans="1:9" s="55" customFormat="1" ht="15">
      <c r="A19" s="32"/>
      <c r="B19" s="32"/>
      <c r="C19" s="32"/>
      <c r="D19" s="65"/>
      <c r="E19" s="65"/>
      <c r="F19" s="65"/>
      <c r="G19" s="65"/>
      <c r="H19" s="49"/>
      <c r="I19" s="72"/>
    </row>
    <row r="20" spans="1:9" s="55" customFormat="1" ht="15">
      <c r="A20" s="32"/>
      <c r="B20" s="32" t="s">
        <v>102</v>
      </c>
      <c r="C20" s="32"/>
      <c r="D20" s="65">
        <f aca="true" t="shared" si="0" ref="D20:I20">SUM(D13:D17)</f>
        <v>40059</v>
      </c>
      <c r="E20" s="65">
        <f t="shared" si="0"/>
        <v>-44</v>
      </c>
      <c r="F20" s="65">
        <f t="shared" si="0"/>
        <v>18058</v>
      </c>
      <c r="G20" s="65">
        <f t="shared" si="0"/>
        <v>58073</v>
      </c>
      <c r="H20" s="65">
        <f t="shared" si="0"/>
        <v>571</v>
      </c>
      <c r="I20" s="65">
        <f t="shared" si="0"/>
        <v>58644</v>
      </c>
    </row>
    <row r="21" spans="1:9" s="55" customFormat="1" ht="15">
      <c r="A21" s="32"/>
      <c r="B21" s="32" t="s">
        <v>107</v>
      </c>
      <c r="C21" s="32"/>
      <c r="D21" s="65"/>
      <c r="E21" s="65"/>
      <c r="F21" s="65">
        <v>-865</v>
      </c>
      <c r="G21" s="56">
        <f>SUM(D21:F21)</f>
        <v>-865</v>
      </c>
      <c r="H21" s="49">
        <v>0</v>
      </c>
      <c r="I21" s="49">
        <f>+G21+H21</f>
        <v>-865</v>
      </c>
    </row>
    <row r="22" spans="1:9" s="55" customFormat="1" ht="15">
      <c r="A22" s="32"/>
      <c r="B22" s="32"/>
      <c r="C22" s="32"/>
      <c r="D22" s="73"/>
      <c r="E22" s="73"/>
      <c r="F22" s="73"/>
      <c r="G22" s="73"/>
      <c r="H22" s="74"/>
      <c r="I22" s="74"/>
    </row>
    <row r="23" spans="1:9" s="55" customFormat="1" ht="15">
      <c r="A23" s="32"/>
      <c r="B23" s="32"/>
      <c r="C23" s="32"/>
      <c r="D23" s="65"/>
      <c r="E23" s="65"/>
      <c r="F23" s="65"/>
      <c r="G23" s="65"/>
      <c r="H23" s="72"/>
      <c r="I23" s="72"/>
    </row>
    <row r="24" spans="1:7" s="55" customFormat="1" ht="15">
      <c r="A24" s="32"/>
      <c r="B24" s="71" t="s">
        <v>103</v>
      </c>
      <c r="C24" s="32"/>
      <c r="D24" s="45"/>
      <c r="E24" s="45"/>
      <c r="F24" s="45"/>
      <c r="G24" s="45"/>
    </row>
    <row r="25" spans="1:7" s="55" customFormat="1" ht="15">
      <c r="A25" s="32"/>
      <c r="B25" s="32"/>
      <c r="C25" s="32"/>
      <c r="D25" s="45"/>
      <c r="E25" s="45"/>
      <c r="F25" s="45"/>
      <c r="G25" s="45"/>
    </row>
    <row r="26" spans="1:9" s="55" customFormat="1" ht="15">
      <c r="A26" s="32"/>
      <c r="B26" s="32" t="s">
        <v>83</v>
      </c>
      <c r="C26" s="32"/>
      <c r="D26" s="56">
        <v>40059</v>
      </c>
      <c r="E26" s="56">
        <v>-44</v>
      </c>
      <c r="F26" s="56">
        <v>17193</v>
      </c>
      <c r="G26" s="56">
        <f>SUM(D26:F26)</f>
        <v>57208</v>
      </c>
      <c r="H26" s="32">
        <v>571</v>
      </c>
      <c r="I26" s="49">
        <f>+G26+H26</f>
        <v>57779</v>
      </c>
    </row>
    <row r="27" spans="1:9" s="55" customFormat="1" ht="15">
      <c r="A27" s="32"/>
      <c r="B27" s="32"/>
      <c r="C27" s="32"/>
      <c r="D27" s="56"/>
      <c r="E27" s="56"/>
      <c r="F27" s="56"/>
      <c r="G27" s="56"/>
      <c r="H27" s="32"/>
      <c r="I27" s="32"/>
    </row>
    <row r="28" spans="1:9" s="55" customFormat="1" ht="15">
      <c r="A28" s="32"/>
      <c r="B28" s="32" t="s">
        <v>85</v>
      </c>
      <c r="C28" s="32"/>
      <c r="D28" s="56"/>
      <c r="E28" s="56">
        <v>-297</v>
      </c>
      <c r="F28" s="56"/>
      <c r="G28" s="49">
        <f>+E28+F28</f>
        <v>-297</v>
      </c>
      <c r="H28" s="32"/>
      <c r="I28" s="49">
        <f>+G28+H28</f>
        <v>-297</v>
      </c>
    </row>
    <row r="29" spans="1:9" s="55" customFormat="1" ht="15">
      <c r="A29" s="32"/>
      <c r="B29" s="32"/>
      <c r="C29" s="32"/>
      <c r="D29" s="56"/>
      <c r="E29" s="56"/>
      <c r="F29" s="56"/>
      <c r="G29" s="56"/>
      <c r="H29" s="32"/>
      <c r="I29" s="32"/>
    </row>
    <row r="30" spans="1:9" s="55" customFormat="1" ht="15">
      <c r="A30" s="32"/>
      <c r="B30" s="32" t="s">
        <v>77</v>
      </c>
      <c r="C30" s="32"/>
      <c r="D30" s="49"/>
      <c r="E30" s="49"/>
      <c r="F30" s="49">
        <v>4240</v>
      </c>
      <c r="G30" s="49">
        <f>F30</f>
        <v>4240</v>
      </c>
      <c r="H30" s="49">
        <v>-44</v>
      </c>
      <c r="I30" s="49">
        <f>+G30+H30</f>
        <v>4196</v>
      </c>
    </row>
    <row r="31" spans="1:9" s="55" customFormat="1" ht="15">
      <c r="A31" s="32"/>
      <c r="B31" s="32"/>
      <c r="C31" s="32"/>
      <c r="D31" s="70"/>
      <c r="E31" s="70"/>
      <c r="F31" s="70"/>
      <c r="G31" s="70"/>
      <c r="H31" s="75"/>
      <c r="I31" s="75"/>
    </row>
    <row r="32" spans="1:9" s="55" customFormat="1" ht="15">
      <c r="A32" s="32"/>
      <c r="B32" s="32" t="s">
        <v>108</v>
      </c>
      <c r="C32" s="32"/>
      <c r="D32" s="56">
        <f aca="true" t="shared" si="1" ref="D32:I32">SUM(D26:D31)</f>
        <v>40059</v>
      </c>
      <c r="E32" s="56">
        <f t="shared" si="1"/>
        <v>-341</v>
      </c>
      <c r="F32" s="56">
        <f t="shared" si="1"/>
        <v>21433</v>
      </c>
      <c r="G32" s="56">
        <f t="shared" si="1"/>
        <v>61151</v>
      </c>
      <c r="H32" s="56">
        <f t="shared" si="1"/>
        <v>527</v>
      </c>
      <c r="I32" s="56">
        <f t="shared" si="1"/>
        <v>61678</v>
      </c>
    </row>
    <row r="33" spans="1:9" s="55" customFormat="1" ht="15">
      <c r="A33" s="32"/>
      <c r="B33" s="32"/>
      <c r="C33" s="32"/>
      <c r="D33" s="56"/>
      <c r="E33" s="56"/>
      <c r="F33" s="56"/>
      <c r="G33" s="56"/>
      <c r="H33" s="32"/>
      <c r="I33" s="32"/>
    </row>
    <row r="34" spans="1:9" s="55" customFormat="1" ht="15">
      <c r="A34" s="32"/>
      <c r="B34" s="32" t="s">
        <v>90</v>
      </c>
      <c r="C34" s="32"/>
      <c r="D34" s="56"/>
      <c r="E34" s="56"/>
      <c r="F34" s="56"/>
      <c r="G34" s="56"/>
      <c r="H34" s="49">
        <v>-489</v>
      </c>
      <c r="I34" s="49">
        <f>+G34+H34</f>
        <v>-489</v>
      </c>
    </row>
    <row r="35" spans="1:9" s="55" customFormat="1" ht="15">
      <c r="A35" s="32"/>
      <c r="C35" s="32"/>
      <c r="D35" s="57"/>
      <c r="E35" s="57"/>
      <c r="F35" s="57"/>
      <c r="G35" s="57"/>
      <c r="H35" s="32"/>
      <c r="I35" s="32"/>
    </row>
    <row r="36" spans="1:9" s="55" customFormat="1" ht="15.75" thickBot="1">
      <c r="A36" s="32"/>
      <c r="B36" s="32" t="s">
        <v>104</v>
      </c>
      <c r="C36" s="32"/>
      <c r="D36" s="77">
        <f aca="true" t="shared" si="2" ref="D36:I36">SUM(D32:D35)</f>
        <v>40059</v>
      </c>
      <c r="E36" s="77">
        <f t="shared" si="2"/>
        <v>-341</v>
      </c>
      <c r="F36" s="77">
        <f t="shared" si="2"/>
        <v>21433</v>
      </c>
      <c r="G36" s="77">
        <f t="shared" si="2"/>
        <v>61151</v>
      </c>
      <c r="H36" s="77">
        <f t="shared" si="2"/>
        <v>38</v>
      </c>
      <c r="I36" s="77">
        <f t="shared" si="2"/>
        <v>61189</v>
      </c>
    </row>
    <row r="37" spans="1:7" s="55" customFormat="1" ht="15.75" thickTop="1">
      <c r="A37" s="32"/>
      <c r="B37" s="32"/>
      <c r="C37" s="18"/>
      <c r="D37" s="57"/>
      <c r="E37" s="57"/>
      <c r="F37" s="57"/>
      <c r="G37" s="57"/>
    </row>
    <row r="38" s="55" customFormat="1" ht="14.25"/>
    <row r="39" s="55" customFormat="1" ht="14.25"/>
    <row r="40" s="55" customFormat="1" ht="14.25"/>
    <row r="41" s="55" customFormat="1" ht="14.25"/>
    <row r="42" s="32" customFormat="1" ht="15">
      <c r="B42" s="32" t="s">
        <v>84</v>
      </c>
    </row>
    <row r="43" s="55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80" zoomScaleSheetLayoutView="100" workbookViewId="0" topLeftCell="A10">
      <selection activeCell="D35" sqref="D35"/>
    </sheetView>
  </sheetViews>
  <sheetFormatPr defaultColWidth="9.140625" defaultRowHeight="12.75"/>
  <cols>
    <col min="1" max="1" width="4.140625" style="26" customWidth="1"/>
    <col min="2" max="2" width="3.140625" style="26" customWidth="1"/>
    <col min="3" max="3" width="58.00390625" style="26" customWidth="1"/>
    <col min="4" max="4" width="22.7109375" style="26" customWidth="1"/>
    <col min="5" max="5" width="1.8515625" style="20" customWidth="1"/>
    <col min="6" max="6" width="25.8515625" style="26" customWidth="1"/>
    <col min="7" max="16384" width="9.28125" style="26" customWidth="1"/>
  </cols>
  <sheetData>
    <row r="1" spans="1:6" s="61" customFormat="1" ht="15.75">
      <c r="A1" s="59"/>
      <c r="B1" s="4" t="s">
        <v>55</v>
      </c>
      <c r="C1" s="59"/>
      <c r="D1" s="59"/>
      <c r="E1" s="59"/>
      <c r="F1" s="60"/>
    </row>
    <row r="2" spans="1:6" s="61" customFormat="1" ht="15.75">
      <c r="A2" s="59"/>
      <c r="B2" s="4" t="s">
        <v>0</v>
      </c>
      <c r="C2" s="59"/>
      <c r="D2" s="59"/>
      <c r="E2" s="59"/>
      <c r="F2" s="60"/>
    </row>
    <row r="3" spans="1:6" s="61" customFormat="1" ht="15.75">
      <c r="A3" s="59"/>
      <c r="B3" s="59"/>
      <c r="C3" s="59"/>
      <c r="D3" s="59"/>
      <c r="E3" s="59"/>
      <c r="F3" s="60"/>
    </row>
    <row r="4" spans="1:6" s="61" customFormat="1" ht="15.75">
      <c r="A4" s="59"/>
      <c r="B4" s="59" t="s">
        <v>23</v>
      </c>
      <c r="C4" s="59"/>
      <c r="D4" s="59"/>
      <c r="E4" s="59"/>
      <c r="F4" s="60"/>
    </row>
    <row r="5" spans="1:6" s="61" customFormat="1" ht="15.75">
      <c r="A5" s="59"/>
      <c r="B5" s="34" t="s">
        <v>97</v>
      </c>
      <c r="C5" s="59"/>
      <c r="D5" s="59"/>
      <c r="E5" s="59"/>
      <c r="F5" s="60"/>
    </row>
    <row r="6" spans="1:6" s="20" customFormat="1" ht="15">
      <c r="A6" s="18"/>
      <c r="B6" s="18"/>
      <c r="C6" s="18"/>
      <c r="D6" s="18"/>
      <c r="E6" s="18"/>
      <c r="F6" s="19"/>
    </row>
    <row r="7" spans="1:6" s="20" customFormat="1" ht="15">
      <c r="A7" s="18"/>
      <c r="B7" s="18"/>
      <c r="C7" s="18"/>
      <c r="D7" s="63" t="s">
        <v>100</v>
      </c>
      <c r="E7" s="63"/>
      <c r="F7" s="63" t="s">
        <v>95</v>
      </c>
    </row>
    <row r="8" spans="1:6" s="20" customFormat="1" ht="15">
      <c r="A8" s="18"/>
      <c r="B8" s="18"/>
      <c r="C8" s="18"/>
      <c r="D8" s="21" t="s">
        <v>4</v>
      </c>
      <c r="E8" s="21"/>
      <c r="F8" s="21" t="s">
        <v>4</v>
      </c>
    </row>
    <row r="9" spans="1:6" s="20" customFormat="1" ht="15">
      <c r="A9" s="18"/>
      <c r="B9" s="18"/>
      <c r="C9" s="18"/>
      <c r="D9" s="18"/>
      <c r="E9" s="18"/>
      <c r="F9" s="19"/>
    </row>
    <row r="10" spans="1:6" s="20" customFormat="1" ht="15">
      <c r="A10" s="18"/>
      <c r="B10" s="18" t="s">
        <v>86</v>
      </c>
      <c r="C10" s="18"/>
      <c r="D10" s="49">
        <v>3336</v>
      </c>
      <c r="E10" s="49"/>
      <c r="F10" s="49">
        <v>11930</v>
      </c>
    </row>
    <row r="11" spans="1:6" s="20" customFormat="1" ht="15">
      <c r="A11" s="18"/>
      <c r="B11" s="18"/>
      <c r="C11" s="18"/>
      <c r="D11" s="49"/>
      <c r="E11" s="49"/>
      <c r="F11" s="49"/>
    </row>
    <row r="12" spans="1:6" s="20" customFormat="1" ht="15">
      <c r="A12" s="18"/>
      <c r="B12" s="18" t="s">
        <v>94</v>
      </c>
      <c r="C12" s="18"/>
      <c r="D12" s="49">
        <v>-1704</v>
      </c>
      <c r="E12" s="49"/>
      <c r="F12" s="49">
        <v>-208</v>
      </c>
    </row>
    <row r="13" spans="1:6" s="20" customFormat="1" ht="15">
      <c r="A13" s="18"/>
      <c r="B13" s="18"/>
      <c r="C13" s="18"/>
      <c r="D13" s="49"/>
      <c r="E13" s="49"/>
      <c r="F13" s="49"/>
    </row>
    <row r="14" spans="1:6" s="20" customFormat="1" ht="15">
      <c r="A14" s="18"/>
      <c r="B14" s="18" t="s">
        <v>87</v>
      </c>
      <c r="C14" s="18"/>
      <c r="D14" s="49">
        <v>-2190</v>
      </c>
      <c r="E14" s="49"/>
      <c r="F14" s="49">
        <v>-6824</v>
      </c>
    </row>
    <row r="15" spans="1:6" s="20" customFormat="1" ht="15">
      <c r="A15" s="18"/>
      <c r="B15" s="18"/>
      <c r="C15" s="18"/>
      <c r="D15" s="64"/>
      <c r="E15" s="49"/>
      <c r="F15" s="64"/>
    </row>
    <row r="16" spans="1:8" s="20" customFormat="1" ht="15">
      <c r="A16" s="18"/>
      <c r="B16" s="18" t="s">
        <v>88</v>
      </c>
      <c r="C16" s="18"/>
      <c r="D16" s="49">
        <f>D14+D12+D10</f>
        <v>-558</v>
      </c>
      <c r="E16" s="49"/>
      <c r="F16" s="49">
        <f>F14+F12+F10</f>
        <v>4898</v>
      </c>
      <c r="G16" s="23"/>
      <c r="H16" s="22"/>
    </row>
    <row r="17" spans="1:6" s="20" customFormat="1" ht="15">
      <c r="A17" s="18"/>
      <c r="B17" s="18"/>
      <c r="C17" s="18"/>
      <c r="D17" s="49"/>
      <c r="E17" s="49"/>
      <c r="F17" s="49"/>
    </row>
    <row r="18" spans="1:6" s="20" customFormat="1" ht="15">
      <c r="A18" s="18"/>
      <c r="B18" s="18" t="s">
        <v>67</v>
      </c>
      <c r="C18" s="18"/>
      <c r="D18" s="49">
        <v>8543</v>
      </c>
      <c r="E18" s="49"/>
      <c r="F18" s="49">
        <v>3679</v>
      </c>
    </row>
    <row r="19" spans="1:6" s="20" customFormat="1" ht="15">
      <c r="A19" s="18"/>
      <c r="B19" s="18"/>
      <c r="C19" s="18"/>
      <c r="D19" s="49"/>
      <c r="E19" s="49"/>
      <c r="F19" s="49"/>
    </row>
    <row r="20" spans="1:6" s="20" customFormat="1" ht="15">
      <c r="A20" s="18"/>
      <c r="B20" s="18" t="s">
        <v>66</v>
      </c>
      <c r="C20" s="18"/>
      <c r="D20" s="65">
        <v>-287</v>
      </c>
      <c r="E20" s="65"/>
      <c r="F20" s="65">
        <v>-34</v>
      </c>
    </row>
    <row r="21" spans="1:6" s="20" customFormat="1" ht="15">
      <c r="A21" s="18"/>
      <c r="B21" s="18"/>
      <c r="C21" s="18"/>
      <c r="D21" s="49"/>
      <c r="E21" s="49"/>
      <c r="F21" s="49"/>
    </row>
    <row r="22" spans="1:6" s="20" customFormat="1" ht="15.75" thickBot="1">
      <c r="A22" s="18"/>
      <c r="B22" s="18" t="s">
        <v>68</v>
      </c>
      <c r="C22" s="18"/>
      <c r="D22" s="62">
        <f>SUM(D16:D20)</f>
        <v>7698</v>
      </c>
      <c r="E22" s="49"/>
      <c r="F22" s="62">
        <f>SUM(F15:F20)</f>
        <v>8543</v>
      </c>
    </row>
    <row r="23" spans="1:6" s="20" customFormat="1" ht="15.75" thickTop="1">
      <c r="A23" s="18"/>
      <c r="B23" s="18"/>
      <c r="C23" s="18"/>
      <c r="D23" s="19"/>
      <c r="E23" s="19"/>
      <c r="F23" s="19"/>
    </row>
    <row r="24" spans="1:6" s="20" customFormat="1" ht="15">
      <c r="A24" s="18"/>
      <c r="B24" s="18"/>
      <c r="C24" s="18"/>
      <c r="D24" s="19"/>
      <c r="E24" s="19"/>
      <c r="F24" s="19"/>
    </row>
    <row r="25" spans="1:6" s="20" customFormat="1" ht="15">
      <c r="A25" s="18"/>
      <c r="B25" s="18"/>
      <c r="C25" s="18"/>
      <c r="D25" s="19"/>
      <c r="E25" s="19"/>
      <c r="F25" s="19"/>
    </row>
    <row r="26" spans="1:6" s="20" customFormat="1" ht="15">
      <c r="A26" s="18"/>
      <c r="B26" s="18"/>
      <c r="C26" s="18"/>
      <c r="D26" s="19"/>
      <c r="E26" s="19"/>
      <c r="F26" s="19"/>
    </row>
    <row r="27" spans="1:6" s="20" customFormat="1" ht="15">
      <c r="A27" s="18"/>
      <c r="B27" s="18" t="s">
        <v>76</v>
      </c>
      <c r="C27" s="18"/>
      <c r="D27" s="19"/>
      <c r="E27" s="19"/>
      <c r="F27" s="19"/>
    </row>
    <row r="28" spans="1:6" s="20" customFormat="1" ht="15">
      <c r="A28" s="18"/>
      <c r="B28" s="18"/>
      <c r="C28" s="18"/>
      <c r="D28" s="19"/>
      <c r="E28" s="19"/>
      <c r="F28" s="19"/>
    </row>
    <row r="29" spans="1:6" s="20" customFormat="1" ht="15">
      <c r="A29" s="18"/>
      <c r="B29" s="18"/>
      <c r="C29" s="18"/>
      <c r="D29" s="21" t="s">
        <v>75</v>
      </c>
      <c r="E29" s="21"/>
      <c r="F29" s="21" t="s">
        <v>75</v>
      </c>
    </row>
    <row r="30" spans="1:6" s="20" customFormat="1" ht="15">
      <c r="A30" s="18"/>
      <c r="B30" s="18"/>
      <c r="C30" s="18"/>
      <c r="D30" s="63" t="s">
        <v>100</v>
      </c>
      <c r="E30" s="63"/>
      <c r="F30" s="63" t="s">
        <v>95</v>
      </c>
    </row>
    <row r="31" spans="1:6" s="20" customFormat="1" ht="15">
      <c r="A31" s="18"/>
      <c r="B31" s="18"/>
      <c r="C31" s="18"/>
      <c r="D31" s="21" t="s">
        <v>4</v>
      </c>
      <c r="E31" s="21"/>
      <c r="F31" s="21" t="s">
        <v>4</v>
      </c>
    </row>
    <row r="32" spans="1:6" s="20" customFormat="1" ht="15">
      <c r="A32" s="18"/>
      <c r="B32" s="18"/>
      <c r="C32" s="18"/>
      <c r="D32" s="19"/>
      <c r="E32" s="19"/>
      <c r="F32" s="19"/>
    </row>
    <row r="33" spans="1:6" s="20" customFormat="1" ht="15">
      <c r="A33" s="18"/>
      <c r="B33" s="18" t="s">
        <v>69</v>
      </c>
      <c r="C33" s="18"/>
      <c r="D33" s="49">
        <v>9749</v>
      </c>
      <c r="E33" s="49"/>
      <c r="F33" s="49">
        <v>8707</v>
      </c>
    </row>
    <row r="34" spans="1:6" s="20" customFormat="1" ht="15">
      <c r="A34" s="18"/>
      <c r="B34" s="18" t="s">
        <v>70</v>
      </c>
      <c r="C34" s="18"/>
      <c r="D34" s="49">
        <v>-2051</v>
      </c>
      <c r="E34" s="49"/>
      <c r="F34" s="49">
        <v>-164</v>
      </c>
    </row>
    <row r="35" spans="1:6" s="20" customFormat="1" ht="15.75" thickBot="1">
      <c r="A35" s="18"/>
      <c r="B35" s="18"/>
      <c r="C35" s="18"/>
      <c r="D35" s="62">
        <f>+D33+D34</f>
        <v>7698</v>
      </c>
      <c r="E35" s="49"/>
      <c r="F35" s="62">
        <f>+F33+F34</f>
        <v>8543</v>
      </c>
    </row>
    <row r="36" spans="1:6" s="20" customFormat="1" ht="15.75" thickTop="1">
      <c r="A36" s="18"/>
      <c r="B36" s="18"/>
      <c r="C36" s="18"/>
      <c r="D36" s="49"/>
      <c r="E36" s="49"/>
      <c r="F36" s="49"/>
    </row>
    <row r="37" spans="1:6" s="20" customFormat="1" ht="15">
      <c r="A37" s="18"/>
      <c r="B37" s="18"/>
      <c r="C37" s="18"/>
      <c r="D37" s="49"/>
      <c r="E37" s="49"/>
      <c r="F37" s="49"/>
    </row>
    <row r="38" spans="1:6" s="20" customFormat="1" ht="15">
      <c r="A38" s="18"/>
      <c r="B38" s="18"/>
      <c r="C38" s="18"/>
      <c r="D38" s="49"/>
      <c r="E38" s="49"/>
      <c r="F38" s="49"/>
    </row>
    <row r="39" spans="1:6" s="20" customFormat="1" ht="15">
      <c r="A39" s="18"/>
      <c r="B39" s="18" t="s">
        <v>74</v>
      </c>
      <c r="C39" s="18"/>
      <c r="D39" s="18"/>
      <c r="E39" s="18"/>
      <c r="F39" s="19"/>
    </row>
    <row r="40" spans="1:6" s="20" customFormat="1" ht="15">
      <c r="A40" s="18"/>
      <c r="B40" s="18" t="s">
        <v>89</v>
      </c>
      <c r="C40" s="18"/>
      <c r="D40" s="18"/>
      <c r="E40" s="18"/>
      <c r="F40" s="18"/>
    </row>
    <row r="41" spans="1:6" ht="15">
      <c r="A41" s="25"/>
      <c r="B41" s="25"/>
      <c r="C41" s="25"/>
      <c r="D41" s="25"/>
      <c r="E41" s="18"/>
      <c r="F41" s="25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2008-02-21T05:49:22Z</cp:lastPrinted>
  <dcterms:created xsi:type="dcterms:W3CDTF">1999-10-18T05:29:27Z</dcterms:created>
  <dcterms:modified xsi:type="dcterms:W3CDTF">2008-02-26T07:37:39Z</dcterms:modified>
  <cp:category/>
  <cp:version/>
  <cp:contentType/>
  <cp:contentStatus/>
  <cp:revision>1</cp:revision>
</cp:coreProperties>
</file>